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0370" yWindow="-120" windowWidth="20730" windowHeight="11040"/>
  </bookViews>
  <sheets>
    <sheet name="Planilha1" sheetId="1" r:id="rId1"/>
  </sheets>
  <definedNames>
    <definedName name="_xlnm.Print_Area" localSheetId="0">Planilha1!$A$1:$C$69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9" i="1" l="1"/>
  <c r="C27" i="1"/>
  <c r="C26" i="1"/>
  <c r="C66" i="1"/>
  <c r="C65" i="1"/>
  <c r="C25" i="1"/>
  <c r="C64" i="1"/>
  <c r="C63" i="1"/>
  <c r="C62" i="1"/>
  <c r="C61" i="1"/>
  <c r="C58" i="1"/>
  <c r="C57" i="1"/>
  <c r="C56" i="1"/>
  <c r="C55" i="1"/>
  <c r="C53" i="1"/>
  <c r="C52" i="1"/>
  <c r="C51" i="1"/>
  <c r="C50" i="1"/>
  <c r="C49" i="1"/>
  <c r="C48" i="1"/>
  <c r="C47" i="1"/>
  <c r="C46" i="1"/>
  <c r="C44" i="1"/>
  <c r="C43" i="1"/>
  <c r="C42" i="1"/>
  <c r="C40" i="1"/>
  <c r="C37" i="1"/>
  <c r="C36" i="1"/>
  <c r="C35" i="1"/>
  <c r="C33" i="1"/>
  <c r="C32" i="1"/>
  <c r="C31" i="1"/>
  <c r="C30" i="1"/>
  <c r="C24" i="1"/>
  <c r="C23" i="1"/>
  <c r="C21" i="1"/>
  <c r="C20" i="1"/>
  <c r="C19" i="1"/>
  <c r="C18" i="1"/>
  <c r="C17" i="1"/>
  <c r="C14" i="1"/>
  <c r="C13" i="1"/>
  <c r="C12" i="1"/>
  <c r="C11" i="1"/>
  <c r="C10" i="1"/>
  <c r="C9" i="1"/>
  <c r="C7" i="1"/>
  <c r="C38" i="1" l="1"/>
  <c r="C28" i="1"/>
  <c r="C67" i="1"/>
  <c r="C69" i="1" l="1"/>
</calcChain>
</file>

<file path=xl/sharedStrings.xml><?xml version="1.0" encoding="utf-8"?>
<sst xmlns="http://schemas.openxmlformats.org/spreadsheetml/2006/main" count="77" uniqueCount="73">
  <si>
    <t xml:space="preserve">▼ </t>
  </si>
  <si>
    <t>Número</t>
  </si>
  <si>
    <t>1.2 Residência agronômica (1 ponto por semestre)</t>
  </si>
  <si>
    <t>A</t>
  </si>
  <si>
    <t xml:space="preserve">1.3 Estágio extracurricular (1 ponto/100 horas - máximo de 500 horas) </t>
  </si>
  <si>
    <t>B</t>
  </si>
  <si>
    <t>1.4 Atividades administrativas (colegiado, comissões, membro de empresa Jr.) (0,2/atividade - Máx. de 5 atividades)</t>
  </si>
  <si>
    <t>C</t>
  </si>
  <si>
    <t>1.5 Atividade de monitoria (0,5 pontos/semestre - máximo de 2 semestres)</t>
  </si>
  <si>
    <t>D</t>
  </si>
  <si>
    <t>1.11 Submissão de Projeto a Agência Financiadora</t>
  </si>
  <si>
    <t xml:space="preserve">  1.12 Beneficiário durante o mestrado (Somente para candidado ao doutorado) (digitar na coluna B 0 para não e 1,0 para sim)</t>
  </si>
  <si>
    <t xml:space="preserve">   Taxa Capes / Empresa privada</t>
  </si>
  <si>
    <t xml:space="preserve">   Bolsa Capes</t>
  </si>
  <si>
    <t xml:space="preserve">             Bolsa CNPq</t>
  </si>
  <si>
    <t xml:space="preserve">   Bolsa Fapesp</t>
  </si>
  <si>
    <t>Pontuação do item 1</t>
  </si>
  <si>
    <t>2.1 Participação em banca de conclusão de curso (0,2 ponto - máximo de 4 participações)</t>
  </si>
  <si>
    <t>2.1 Orientação/Co-orientação de TCC (0,2 ponto - máximo de 4 participações)</t>
  </si>
  <si>
    <t>2.2 Orientação/Co-orientação de IC Com Bolsa de Instituições de Fomento (FAPESP, CNPq)</t>
  </si>
  <si>
    <t>2.3 Orientação/Co-orientação de IC Com Bolsa de IES ou empresas</t>
  </si>
  <si>
    <t>2.4 Aula em IES</t>
  </si>
  <si>
    <t>Aula ministrada em curso latu sensu (0,5 ponto/palestra ou módulo - máximo de 5 participações)</t>
  </si>
  <si>
    <t>Aula ministrada em curso de graduação (0,25 ponto/aula - máximo de 10 participações)</t>
  </si>
  <si>
    <t>Pontuação do item 2</t>
  </si>
  <si>
    <t>3.1 Palestras técnicas ministradas (0,2/palestras - máximo de 5 palestras)</t>
  </si>
  <si>
    <t>Regional (0,2 ponto/evento)</t>
  </si>
  <si>
    <t>Nacional (0,4 ponto/evento)</t>
  </si>
  <si>
    <t>Internacional (0,8 ponto/evento)</t>
  </si>
  <si>
    <t>3.3 Publicação em Periódico Qualis (Área de Ciências Agrárias I)</t>
  </si>
  <si>
    <t>A1</t>
  </si>
  <si>
    <t>A2</t>
  </si>
  <si>
    <t>A3</t>
  </si>
  <si>
    <t>A4</t>
  </si>
  <si>
    <t>B1</t>
  </si>
  <si>
    <t>B2</t>
  </si>
  <si>
    <t>B3</t>
  </si>
  <si>
    <t>B4</t>
  </si>
  <si>
    <t xml:space="preserve">3.4 Resumo simples ou expandido publicados em anais de eventos </t>
  </si>
  <si>
    <t>Regional (0,5 ponto/resumo)</t>
  </si>
  <si>
    <t>Nacional (0,75 ponto/resumo)</t>
  </si>
  <si>
    <t>Internacional (1,0 ponto/resumo)</t>
  </si>
  <si>
    <t xml:space="preserve">   3.6 Publicações técnicas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</si>
  <si>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</si>
  <si>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Boletins de Pesquisa ou Revista Técnica (0,75/publicação)</t>
  </si>
  <si>
    <t xml:space="preserve">   Capítulo de livro nacional com ISBN (1,0/publicação)</t>
  </si>
  <si>
    <t>Capítulo de livro internacional com ISBN (1,5/publicação)</t>
  </si>
  <si>
    <t>Edição de Livro nacional com ISBN (2,0/publicação)</t>
  </si>
  <si>
    <t>Edição de Livro internacional com ISBN (2,5/publicação)</t>
  </si>
  <si>
    <t>Pontuação do item 3</t>
  </si>
  <si>
    <t xml:space="preserve">             PROGRAMA DE PÓS-GRADUAÇÃO EM AGRONOMIA</t>
  </si>
  <si>
    <t>Pontuação</t>
  </si>
  <si>
    <r>
      <t>Nome do candidato:</t>
    </r>
    <r>
      <rPr>
        <sz val="8"/>
        <color indexed="8"/>
        <rFont val="Calibri"/>
        <family val="2"/>
      </rPr>
      <t xml:space="preserve">       </t>
    </r>
    <r>
      <rPr>
        <sz val="8"/>
        <color indexed="57"/>
        <rFont val="Calibri"/>
        <family val="2"/>
      </rPr>
      <t xml:space="preserve"> </t>
    </r>
  </si>
  <si>
    <r>
      <t xml:space="preserve">Preencher </t>
    </r>
    <r>
      <rPr>
        <u/>
        <sz val="8"/>
        <color indexed="8"/>
        <rFont val="Calibri"/>
        <family val="2"/>
      </rPr>
      <t>apenas</t>
    </r>
    <r>
      <rPr>
        <sz val="8"/>
        <color indexed="8"/>
        <rFont val="Calibri"/>
        <family val="2"/>
      </rPr>
      <t xml:space="preserve"> os campos em </t>
    </r>
    <r>
      <rPr>
        <b/>
        <sz val="8"/>
        <color indexed="8"/>
        <rFont val="Calibri"/>
        <family val="2"/>
      </rPr>
      <t>amarelo,</t>
    </r>
    <r>
      <rPr>
        <sz val="8"/>
        <color indexed="8"/>
        <rFont val="Calibri"/>
        <family val="2"/>
      </rPr>
      <t xml:space="preserve"> quando houver pontuação no item. Deixar o </t>
    </r>
    <r>
      <rPr>
        <b/>
        <sz val="8"/>
        <color indexed="8"/>
        <rFont val="Calibri"/>
        <family val="2"/>
      </rPr>
      <t>ZERO,</t>
    </r>
    <r>
      <rPr>
        <sz val="8"/>
        <color indexed="8"/>
        <rFont val="Calibri"/>
        <family val="2"/>
      </rPr>
      <t xml:space="preserve"> quando não houver.</t>
    </r>
  </si>
  <si>
    <r>
      <t>▼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Calibri"/>
        <family val="2"/>
      </rPr>
      <t>NÃO</t>
    </r>
    <r>
      <rPr>
        <sz val="8"/>
        <color indexed="8"/>
        <rFont val="Calibri"/>
        <family val="2"/>
      </rPr>
      <t xml:space="preserve"> digitar</t>
    </r>
  </si>
  <si>
    <r>
      <t xml:space="preserve">1. FORMAÇÃO ACADÊMICA E EXPERIÊNCIA PROFISSIONAL NA ÁREA DE CONHECIMENTO </t>
    </r>
    <r>
      <rPr>
        <b/>
        <sz val="8"/>
        <color rgb="FFFF0000"/>
        <rFont val="Calibri"/>
        <family val="2"/>
      </rPr>
      <t>(ATEMPORAL)</t>
    </r>
  </si>
  <si>
    <r>
      <t xml:space="preserve">1.8 IC atribuída por </t>
    </r>
    <r>
      <rPr>
        <sz val="8"/>
        <color rgb="FFFF0000"/>
        <rFont val="Calibri"/>
        <family val="2"/>
      </rPr>
      <t>IES, Empresa privada ou outra Instituição de fomento</t>
    </r>
    <r>
      <rPr>
        <sz val="8"/>
        <color indexed="8"/>
        <rFont val="Calibri"/>
        <family val="2"/>
      </rPr>
      <t xml:space="preserve"> (3,5 ponto/ano)</t>
    </r>
  </si>
  <si>
    <r>
      <t xml:space="preserve">1.10 Média do histórico escolar do mestrado </t>
    </r>
    <r>
      <rPr>
        <sz val="8"/>
        <color rgb="FFFF0000"/>
        <rFont val="Calibri"/>
        <family val="2"/>
      </rPr>
      <t>(somente para os candidatos ao Doutorado)</t>
    </r>
  </si>
  <si>
    <r>
      <t>Conceitos nas disciplinas</t>
    </r>
    <r>
      <rPr>
        <sz val="8"/>
        <color rgb="FFFF0000"/>
        <rFont val="Calibri"/>
        <family val="2"/>
      </rPr>
      <t xml:space="preserve"> (número de disciplinas com cada conceito)</t>
    </r>
    <r>
      <rPr>
        <sz val="8"/>
        <color indexed="8"/>
        <rFont val="Calibri"/>
        <family val="2"/>
      </rPr>
      <t xml:space="preserve"> (para os cursos que utilizam notas, usar a tabela 2 para conversão).</t>
    </r>
  </si>
  <si>
    <r>
      <t xml:space="preserve">3.2 Participação em evento na área de conhecimento </t>
    </r>
    <r>
      <rPr>
        <u/>
        <sz val="8"/>
        <color theme="1"/>
        <rFont val="Calibri"/>
        <family val="2"/>
      </rPr>
      <t>sem</t>
    </r>
    <r>
      <rPr>
        <sz val="8"/>
        <color theme="1"/>
        <rFont val="Calibri"/>
        <family val="2"/>
      </rPr>
      <t xml:space="preserve"> apresentação de trabalho</t>
    </r>
  </si>
  <si>
    <r>
      <t xml:space="preserve">Pontuação FINAL </t>
    </r>
    <r>
      <rPr>
        <sz val="8"/>
        <color theme="1"/>
        <rFont val="Calibri"/>
        <family val="2"/>
      </rPr>
      <t>(itens 1 + 2 + 3)</t>
    </r>
  </si>
  <si>
    <t>Link do Currículo Lattes (Estilo: //lattes.cnpq.br/xxxxxxxxx):</t>
  </si>
  <si>
    <t>3.7 Prêmios (mérito acadêmico, congressos, sociedades científicas)</t>
  </si>
  <si>
    <r>
      <t xml:space="preserve">1.7 IC atribuída por instituição de fomento </t>
    </r>
    <r>
      <rPr>
        <sz val="8"/>
        <color rgb="FFFF0000"/>
        <rFont val="Calibri"/>
        <family val="2"/>
      </rPr>
      <t xml:space="preserve">(FAPESP, CNPq), </t>
    </r>
    <r>
      <rPr>
        <sz val="8"/>
        <rFont val="Calibri"/>
        <family val="2"/>
      </rPr>
      <t>ou bolsa de treinamento técnico da FAPESP (</t>
    </r>
    <r>
      <rPr>
        <sz val="8"/>
        <color rgb="FFFF0000"/>
        <rFont val="Calibri"/>
        <family val="2"/>
      </rPr>
      <t>TT-1 ou TT-2</t>
    </r>
    <r>
      <rPr>
        <sz val="8"/>
        <rFont val="Calibri"/>
        <family val="2"/>
      </rPr>
      <t xml:space="preserve">) </t>
    </r>
    <r>
      <rPr>
        <sz val="8"/>
        <color indexed="8"/>
        <rFont val="Calibri"/>
        <family val="2"/>
      </rPr>
      <t>(5,5 pontos/ano)</t>
    </r>
  </si>
  <si>
    <t xml:space="preserve">   Bolsa de treinamento técnico da Fapesp (TT-3, TT-4 ou TT-5)</t>
  </si>
  <si>
    <t>3.6 Organização de eventos de ensino, pesquisa e extensão (0,25/evento)</t>
  </si>
  <si>
    <t xml:space="preserve">3.5 Participação em eventos de extensão (0,1 ponto/evento) </t>
  </si>
  <si>
    <t>Nível: (  ) Mestrado       (  ) Doutorado           (  ) Doutorado Direto</t>
  </si>
  <si>
    <t>Aula ministrada no ensino médio e técnico (1,0 ponto por semestre - máximo de 4 semestres)</t>
  </si>
  <si>
    <r>
      <t xml:space="preserve">2. ATIVIDADE DE ENSINO NA ÁREA DE CONHECIMENTO </t>
    </r>
    <r>
      <rPr>
        <b/>
        <sz val="8"/>
        <color rgb="FFFF0000"/>
        <rFont val="Calibri"/>
        <family val="2"/>
      </rPr>
      <t>(Últimos 5 anos, incluindo o ano vigente)</t>
    </r>
  </si>
  <si>
    <r>
      <t xml:space="preserve">3. ATIVIDADE DE PESQUISA E EXTENSÃO NA ÁREA DE CONHECIMENTO </t>
    </r>
    <r>
      <rPr>
        <b/>
        <sz val="8"/>
        <color rgb="FFFF0000"/>
        <rFont val="Calibri"/>
        <family val="2"/>
      </rPr>
      <t>(Últimos 5 anos, incluindo o ano vigente)</t>
    </r>
  </si>
  <si>
    <t>1.1 Curso de especialização na área de Ciências Agrárias (360 horas) (3 pontos/curso)</t>
  </si>
  <si>
    <r>
      <t>1.6 Média geral das notas do curso de graduação (para os cursos que utilizam conceitos, usar a tabela 1 para conversão).</t>
    </r>
    <r>
      <rPr>
        <sz val="8"/>
        <color rgb="FFFF0000"/>
        <rFont val="Calibri"/>
        <family val="2"/>
      </rPr>
      <t xml:space="preserve"> (somente para os candidatos ao Mestrado ou Doutorado Direto)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</si>
</sst>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8"/>
      <color indexed="59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57"/>
      <name val="Calibri"/>
      <family val="2"/>
    </font>
    <font>
      <u/>
      <sz val="8"/>
      <color indexed="8"/>
      <name val="Calibri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b/>
      <sz val="8"/>
      <color rgb="FFFF0000"/>
      <name val="Calibri"/>
      <family val="2"/>
    </font>
    <font>
      <b/>
      <sz val="8"/>
      <color indexed="12"/>
      <name val="Calibri"/>
      <family val="2"/>
    </font>
    <font>
      <sz val="8"/>
      <color rgb="FFFF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u/>
      <sz val="8"/>
      <color theme="1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4" fillId="0" borderId="0" xfId="0" applyFont="1" applyAlignment="1">
      <alignment horizontal="center"/>
    </xf>
    <xf numFmtId="0" fontId="8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2" xfId="0" applyFont="1" applyBorder="1" applyAlignment="1">
      <alignment horizontal="left" indent="1"/>
    </xf>
    <xf numFmtId="0" fontId="4" fillId="6" borderId="2" xfId="0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 indent="1"/>
    </xf>
    <xf numFmtId="0" fontId="4" fillId="2" borderId="2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indent="3"/>
    </xf>
    <xf numFmtId="0" fontId="4" fillId="7" borderId="2" xfId="0" applyFont="1" applyFill="1" applyBorder="1" applyAlignment="1">
      <alignment horizontal="left" indent="1"/>
    </xf>
    <xf numFmtId="0" fontId="4" fillId="7" borderId="0" xfId="0" applyFont="1" applyFill="1"/>
    <xf numFmtId="0" fontId="4" fillId="7" borderId="2" xfId="0" applyFont="1" applyFill="1" applyBorder="1" applyAlignment="1">
      <alignment horizontal="left" indent="3"/>
    </xf>
    <xf numFmtId="0" fontId="5" fillId="5" borderId="0" xfId="0" applyFont="1" applyFill="1" applyAlignment="1">
      <alignment horizontal="right" indent="1"/>
    </xf>
    <xf numFmtId="0" fontId="4" fillId="5" borderId="0" xfId="0" applyFont="1" applyFill="1"/>
    <xf numFmtId="2" fontId="13" fillId="5" borderId="3" xfId="0" applyNumberFormat="1" applyFont="1" applyFill="1" applyBorder="1" applyAlignment="1">
      <alignment horizontal="center"/>
    </xf>
    <xf numFmtId="2" fontId="13" fillId="5" borderId="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right" indent="1"/>
    </xf>
    <xf numFmtId="2" fontId="13" fillId="0" borderId="0" xfId="0" applyNumberFormat="1" applyFont="1" applyAlignment="1">
      <alignment horizontal="center"/>
    </xf>
    <xf numFmtId="0" fontId="13" fillId="8" borderId="0" xfId="0" applyFont="1" applyFill="1" applyAlignment="1">
      <alignment horizontal="right"/>
    </xf>
    <xf numFmtId="0" fontId="14" fillId="8" borderId="0" xfId="0" applyFont="1" applyFill="1"/>
    <xf numFmtId="2" fontId="13" fillId="8" borderId="0" xfId="0" applyNumberFormat="1" applyFont="1" applyFill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 indent="1"/>
    </xf>
    <xf numFmtId="0" fontId="14" fillId="0" borderId="2" xfId="0" applyFont="1" applyBorder="1" applyAlignment="1">
      <alignment horizontal="left" indent="2"/>
    </xf>
    <xf numFmtId="0" fontId="14" fillId="0" borderId="2" xfId="0" applyFont="1" applyBorder="1"/>
    <xf numFmtId="0" fontId="4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4" borderId="2" xfId="0" applyFont="1" applyFill="1" applyBorder="1"/>
    <xf numFmtId="0" fontId="4" fillId="0" borderId="2" xfId="0" applyFont="1" applyBorder="1" applyAlignment="1">
      <alignment horizontal="left" indent="2"/>
    </xf>
    <xf numFmtId="0" fontId="1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3479800</xdr:colOff>
      <xdr:row>16</xdr:row>
      <xdr:rowOff>17332</xdr:rowOff>
    </xdr:from>
    <xdr:to>
      <xdr:col>0</xdr:col>
      <xdr:colOff>4826001</xdr:colOff>
      <xdr:row>20</xdr:row>
      <xdr:rowOff>39926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489B503D-5C59-9340-91B5-1CFA75CCD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9800" y="2455732"/>
          <a:ext cx="1346201" cy="632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topLeftCell="A45" zoomScale="150" workbookViewId="0">
      <selection activeCell="A14" sqref="A14"/>
    </sheetView>
  </sheetViews>
  <sheetFormatPr defaultColWidth="9.140625" defaultRowHeight="12" customHeight="1" x14ac:dyDescent="0.2"/>
  <cols>
    <col min="1" max="1" width="95.140625" style="4" bestFit="1" customWidth="1"/>
    <col min="2" max="2" width="7" style="4" customWidth="1"/>
    <col min="3" max="3" width="9.7109375" style="4" customWidth="1"/>
    <col min="4" max="16384" width="9.140625" style="1"/>
  </cols>
  <sheetData>
    <row r="1" spans="1:3" ht="12" customHeight="1" x14ac:dyDescent="0.2">
      <c r="A1" s="3" t="s">
        <v>50</v>
      </c>
    </row>
    <row r="2" spans="1:3" ht="12" customHeight="1" x14ac:dyDescent="0.2">
      <c r="A2" s="5" t="s">
        <v>52</v>
      </c>
      <c r="B2" s="5"/>
      <c r="C2" s="5"/>
    </row>
    <row r="3" spans="1:3" ht="12" customHeight="1" x14ac:dyDescent="0.2">
      <c r="A3" s="5" t="s">
        <v>67</v>
      </c>
      <c r="B3" s="5"/>
      <c r="C3" s="5"/>
    </row>
    <row r="4" spans="1:3" ht="12" customHeight="1" x14ac:dyDescent="0.2">
      <c r="A4" s="5" t="s">
        <v>61</v>
      </c>
      <c r="C4" s="5"/>
    </row>
    <row r="5" spans="1:3" ht="12" customHeight="1" x14ac:dyDescent="0.2">
      <c r="A5" s="6" t="s">
        <v>53</v>
      </c>
      <c r="B5" s="7" t="s">
        <v>0</v>
      </c>
      <c r="C5" s="8" t="s">
        <v>54</v>
      </c>
    </row>
    <row r="6" spans="1:3" ht="12" customHeight="1" x14ac:dyDescent="0.2">
      <c r="A6" s="9" t="s">
        <v>55</v>
      </c>
      <c r="B6" s="10" t="s">
        <v>1</v>
      </c>
      <c r="C6" s="10" t="s">
        <v>51</v>
      </c>
    </row>
    <row r="7" spans="1:3" ht="12" customHeight="1" x14ac:dyDescent="0.2">
      <c r="A7" s="11" t="s">
        <v>71</v>
      </c>
      <c r="B7" s="12"/>
      <c r="C7" s="13">
        <f>B7*3</f>
        <v>0</v>
      </c>
    </row>
    <row r="8" spans="1:3" ht="12" customHeight="1" x14ac:dyDescent="0.2">
      <c r="A8" s="11" t="s">
        <v>2</v>
      </c>
      <c r="B8" s="12"/>
      <c r="C8" s="13"/>
    </row>
    <row r="9" spans="1:3" ht="12" customHeight="1" x14ac:dyDescent="0.2">
      <c r="A9" s="11" t="s">
        <v>4</v>
      </c>
      <c r="B9" s="12"/>
      <c r="C9" s="13">
        <f>IF((B9*1)&gt;5,5,(B9*1))</f>
        <v>0</v>
      </c>
    </row>
    <row r="10" spans="1:3" ht="12" customHeight="1" x14ac:dyDescent="0.2">
      <c r="A10" s="14" t="s">
        <v>6</v>
      </c>
      <c r="B10" s="12"/>
      <c r="C10" s="13">
        <f>IF((B10*0.2)&gt;1,1,(B10*0.2))</f>
        <v>0</v>
      </c>
    </row>
    <row r="11" spans="1:3" ht="12" customHeight="1" x14ac:dyDescent="0.2">
      <c r="A11" s="14" t="s">
        <v>8</v>
      </c>
      <c r="B11" s="12"/>
      <c r="C11" s="13">
        <f>IF((B11*0.5)&gt;1,1,(B11*0.5))</f>
        <v>0</v>
      </c>
    </row>
    <row r="12" spans="1:3" ht="22.5" x14ac:dyDescent="0.2">
      <c r="A12" s="14" t="s">
        <v>72</v>
      </c>
      <c r="B12" s="15"/>
      <c r="C12" s="13">
        <f>IF((B12*0.5)&gt;5,5,(B12*0.5))</f>
        <v>0</v>
      </c>
    </row>
    <row r="13" spans="1:3" ht="12" customHeight="1" x14ac:dyDescent="0.2">
      <c r="A13" s="11" t="s">
        <v>63</v>
      </c>
      <c r="B13" s="15"/>
      <c r="C13" s="13">
        <f>B13*5.5</f>
        <v>0</v>
      </c>
    </row>
    <row r="14" spans="1:3" ht="12" customHeight="1" x14ac:dyDescent="0.2">
      <c r="A14" s="11" t="s">
        <v>56</v>
      </c>
      <c r="B14" s="15"/>
      <c r="C14" s="13">
        <f>B14*3.5</f>
        <v>0</v>
      </c>
    </row>
    <row r="15" spans="1:3" ht="12" customHeight="1" x14ac:dyDescent="0.2">
      <c r="A15" s="42" t="s">
        <v>57</v>
      </c>
      <c r="B15" s="42"/>
      <c r="C15" s="42"/>
    </row>
    <row r="16" spans="1:3" ht="12" customHeight="1" x14ac:dyDescent="0.2">
      <c r="A16" s="16" t="s">
        <v>58</v>
      </c>
      <c r="B16" s="17"/>
      <c r="C16" s="13"/>
    </row>
    <row r="17" spans="1:3" ht="12" customHeight="1" x14ac:dyDescent="0.2">
      <c r="A17" s="18" t="s">
        <v>3</v>
      </c>
      <c r="B17" s="12"/>
      <c r="C17" s="13">
        <f>B17*1</f>
        <v>0</v>
      </c>
    </row>
    <row r="18" spans="1:3" ht="12" customHeight="1" x14ac:dyDescent="0.2">
      <c r="A18" s="18" t="s">
        <v>5</v>
      </c>
      <c r="B18" s="12"/>
      <c r="C18" s="13">
        <f>B18*0.8</f>
        <v>0</v>
      </c>
    </row>
    <row r="19" spans="1:3" ht="12" customHeight="1" x14ac:dyDescent="0.2">
      <c r="A19" s="18" t="s">
        <v>7</v>
      </c>
      <c r="B19" s="12"/>
      <c r="C19" s="13">
        <f>B19*0.6</f>
        <v>0</v>
      </c>
    </row>
    <row r="20" spans="1:3" ht="12" customHeight="1" x14ac:dyDescent="0.2">
      <c r="A20" s="18" t="s">
        <v>9</v>
      </c>
      <c r="B20" s="12"/>
      <c r="C20" s="13">
        <f>B20*0.4</f>
        <v>0</v>
      </c>
    </row>
    <row r="21" spans="1:3" ht="12" customHeight="1" x14ac:dyDescent="0.2">
      <c r="A21" s="19" t="s">
        <v>10</v>
      </c>
      <c r="B21" s="12"/>
      <c r="C21" s="13">
        <f>B21*1.5</f>
        <v>0</v>
      </c>
    </row>
    <row r="22" spans="1:3" ht="12" customHeight="1" x14ac:dyDescent="0.2">
      <c r="A22" s="20" t="s">
        <v>11</v>
      </c>
    </row>
    <row r="23" spans="1:3" ht="12" customHeight="1" x14ac:dyDescent="0.2">
      <c r="A23" s="21" t="s">
        <v>12</v>
      </c>
      <c r="B23" s="12"/>
      <c r="C23" s="13">
        <f>B23*1</f>
        <v>0</v>
      </c>
    </row>
    <row r="24" spans="1:3" ht="12" customHeight="1" x14ac:dyDescent="0.2">
      <c r="A24" s="21" t="s">
        <v>13</v>
      </c>
      <c r="B24" s="12"/>
      <c r="C24" s="13">
        <f>B24*2</f>
        <v>0</v>
      </c>
    </row>
    <row r="25" spans="1:3" ht="12" customHeight="1" x14ac:dyDescent="0.2">
      <c r="A25" s="20" t="s">
        <v>14</v>
      </c>
      <c r="B25" s="12"/>
      <c r="C25" s="13">
        <f>B25*2</f>
        <v>0</v>
      </c>
    </row>
    <row r="26" spans="1:3" ht="12" customHeight="1" x14ac:dyDescent="0.2">
      <c r="A26" s="21" t="s">
        <v>15</v>
      </c>
      <c r="B26" s="12"/>
      <c r="C26" s="13">
        <f>B26*3</f>
        <v>0</v>
      </c>
    </row>
    <row r="27" spans="1:3" ht="12" customHeight="1" x14ac:dyDescent="0.2">
      <c r="A27" s="21" t="s">
        <v>64</v>
      </c>
      <c r="B27" s="12"/>
      <c r="C27" s="13">
        <f>B27*2.5</f>
        <v>0</v>
      </c>
    </row>
    <row r="28" spans="1:3" ht="12" customHeight="1" x14ac:dyDescent="0.2">
      <c r="A28" s="22" t="s">
        <v>16</v>
      </c>
      <c r="B28" s="23"/>
      <c r="C28" s="24">
        <f>SUM(C7:C14,C17:C20,C23:C27)</f>
        <v>0</v>
      </c>
    </row>
    <row r="29" spans="1:3" ht="12" customHeight="1" x14ac:dyDescent="0.2">
      <c r="A29" s="39" t="s">
        <v>69</v>
      </c>
      <c r="B29" s="10" t="s">
        <v>1</v>
      </c>
      <c r="C29" s="10" t="s">
        <v>51</v>
      </c>
    </row>
    <row r="30" spans="1:3" ht="12" customHeight="1" x14ac:dyDescent="0.2">
      <c r="A30" s="11" t="s">
        <v>17</v>
      </c>
      <c r="B30" s="38"/>
      <c r="C30" s="13">
        <f>IF((B30*0.2)&gt;0.8,0.8,(B30*0.2))</f>
        <v>0</v>
      </c>
    </row>
    <row r="31" spans="1:3" ht="12" customHeight="1" x14ac:dyDescent="0.2">
      <c r="A31" s="11" t="s">
        <v>18</v>
      </c>
      <c r="B31" s="38"/>
      <c r="C31" s="13">
        <f>IF((B31*0.2)&gt;0.8,0.8,(B31*0.2))</f>
        <v>0</v>
      </c>
    </row>
    <row r="32" spans="1:3" ht="12" customHeight="1" x14ac:dyDescent="0.2">
      <c r="A32" s="11" t="s">
        <v>19</v>
      </c>
      <c r="B32" s="38"/>
      <c r="C32" s="13">
        <f>IF((B32*0.2)&gt;0.8,0.8,(B32*0.2))</f>
        <v>0</v>
      </c>
    </row>
    <row r="33" spans="1:3" ht="12" customHeight="1" x14ac:dyDescent="0.2">
      <c r="A33" s="11" t="s">
        <v>20</v>
      </c>
      <c r="B33" s="38"/>
      <c r="C33" s="13">
        <f t="shared" ref="C33" si="0">IF((B33*0.2)&gt;0.8,0.8,(B33*0.2))</f>
        <v>0</v>
      </c>
    </row>
    <row r="34" spans="1:3" ht="12" customHeight="1" x14ac:dyDescent="0.2">
      <c r="A34" s="11" t="s">
        <v>21</v>
      </c>
      <c r="B34" s="7"/>
    </row>
    <row r="35" spans="1:3" ht="12" customHeight="1" x14ac:dyDescent="0.2">
      <c r="A35" s="40" t="s">
        <v>22</v>
      </c>
      <c r="B35" s="38"/>
      <c r="C35" s="13">
        <f>IF((B35*0.5)&gt;2.5,2.5,(B35*0.5))</f>
        <v>0</v>
      </c>
    </row>
    <row r="36" spans="1:3" ht="12" customHeight="1" x14ac:dyDescent="0.2">
      <c r="A36" s="40" t="s">
        <v>23</v>
      </c>
      <c r="B36" s="38"/>
      <c r="C36" s="13">
        <f>IF((B36*0.25)&gt;2.5,2.5,(B36*0.25))</f>
        <v>0</v>
      </c>
    </row>
    <row r="37" spans="1:3" ht="12" customHeight="1" x14ac:dyDescent="0.2">
      <c r="A37" s="40" t="s">
        <v>68</v>
      </c>
      <c r="B37" s="38"/>
      <c r="C37" s="13">
        <f>IF((B37*1)&gt;4,4,(B37*1))</f>
        <v>0</v>
      </c>
    </row>
    <row r="38" spans="1:3" ht="12" customHeight="1" x14ac:dyDescent="0.2">
      <c r="A38" s="22" t="s">
        <v>24</v>
      </c>
      <c r="B38" s="23"/>
      <c r="C38" s="25">
        <f>SUM(C30:C33,C35:C37)</f>
        <v>0</v>
      </c>
    </row>
    <row r="39" spans="1:3" ht="12" customHeight="1" x14ac:dyDescent="0.2">
      <c r="A39" s="9" t="s">
        <v>70</v>
      </c>
      <c r="B39" s="10" t="s">
        <v>1</v>
      </c>
      <c r="C39" s="10" t="s">
        <v>51</v>
      </c>
    </row>
    <row r="40" spans="1:3" ht="12" customHeight="1" x14ac:dyDescent="0.2">
      <c r="A40" s="11" t="s">
        <v>25</v>
      </c>
      <c r="B40" s="37"/>
      <c r="C40" s="13">
        <f>IF((B40*0.2)&gt;1,1,(B40*0.2))</f>
        <v>0</v>
      </c>
    </row>
    <row r="41" spans="1:3" s="2" customFormat="1" ht="12" customHeight="1" x14ac:dyDescent="0.2">
      <c r="A41" s="34" t="s">
        <v>59</v>
      </c>
      <c r="B41" s="26"/>
      <c r="C41" s="13"/>
    </row>
    <row r="42" spans="1:3" s="2" customFormat="1" ht="12" customHeight="1" x14ac:dyDescent="0.2">
      <c r="A42" s="35" t="s">
        <v>26</v>
      </c>
      <c r="B42" s="33"/>
      <c r="C42" s="13">
        <f>B42*0.2</f>
        <v>0</v>
      </c>
    </row>
    <row r="43" spans="1:3" s="2" customFormat="1" ht="12" customHeight="1" x14ac:dyDescent="0.2">
      <c r="A43" s="35" t="s">
        <v>27</v>
      </c>
      <c r="B43" s="33"/>
      <c r="C43" s="13">
        <f>B43*0.4</f>
        <v>0</v>
      </c>
    </row>
    <row r="44" spans="1:3" s="2" customFormat="1" ht="12" customHeight="1" x14ac:dyDescent="0.2">
      <c r="A44" s="35" t="s">
        <v>28</v>
      </c>
      <c r="B44" s="33"/>
      <c r="C44" s="13">
        <f>B44*0.8</f>
        <v>0</v>
      </c>
    </row>
    <row r="45" spans="1:3" s="2" customFormat="1" ht="12" customHeight="1" x14ac:dyDescent="0.2">
      <c r="A45" s="34" t="s">
        <v>29</v>
      </c>
      <c r="B45" s="26"/>
      <c r="C45" s="13"/>
    </row>
    <row r="46" spans="1:3" s="2" customFormat="1" ht="12" customHeight="1" x14ac:dyDescent="0.2">
      <c r="A46" s="35" t="s">
        <v>30</v>
      </c>
      <c r="B46" s="33"/>
      <c r="C46" s="13">
        <f>B46*10</f>
        <v>0</v>
      </c>
    </row>
    <row r="47" spans="1:3" s="2" customFormat="1" ht="12" customHeight="1" x14ac:dyDescent="0.2">
      <c r="A47" s="35" t="s">
        <v>31</v>
      </c>
      <c r="B47" s="33"/>
      <c r="C47" s="13">
        <f>B47*8.5</f>
        <v>0</v>
      </c>
    </row>
    <row r="48" spans="1:3" s="2" customFormat="1" ht="12" customHeight="1" x14ac:dyDescent="0.2">
      <c r="A48" s="35" t="s">
        <v>32</v>
      </c>
      <c r="B48" s="33"/>
      <c r="C48" s="13">
        <f>B48*7</f>
        <v>0</v>
      </c>
    </row>
    <row r="49" spans="1:3" s="2" customFormat="1" ht="12" customHeight="1" x14ac:dyDescent="0.2">
      <c r="A49" s="35" t="s">
        <v>33</v>
      </c>
      <c r="B49" s="33"/>
      <c r="C49" s="13">
        <f>B49*5.5</f>
        <v>0</v>
      </c>
    </row>
    <row r="50" spans="1:3" s="2" customFormat="1" ht="12" customHeight="1" x14ac:dyDescent="0.2">
      <c r="A50" s="35" t="s">
        <v>34</v>
      </c>
      <c r="B50" s="33"/>
      <c r="C50" s="13">
        <f>B50*4</f>
        <v>0</v>
      </c>
    </row>
    <row r="51" spans="1:3" s="2" customFormat="1" ht="12" customHeight="1" x14ac:dyDescent="0.2">
      <c r="A51" s="35" t="s">
        <v>35</v>
      </c>
      <c r="B51" s="33"/>
      <c r="C51" s="13">
        <f>B51*3</f>
        <v>0</v>
      </c>
    </row>
    <row r="52" spans="1:3" s="2" customFormat="1" ht="12" customHeight="1" x14ac:dyDescent="0.2">
      <c r="A52" s="35" t="s">
        <v>36</v>
      </c>
      <c r="B52" s="33"/>
      <c r="C52" s="13">
        <f>B52*2</f>
        <v>0</v>
      </c>
    </row>
    <row r="53" spans="1:3" s="2" customFormat="1" ht="12" customHeight="1" x14ac:dyDescent="0.2">
      <c r="A53" s="35" t="s">
        <v>37</v>
      </c>
      <c r="B53" s="33"/>
      <c r="C53" s="13">
        <f>B53*1</f>
        <v>0</v>
      </c>
    </row>
    <row r="54" spans="1:3" s="2" customFormat="1" ht="12" customHeight="1" x14ac:dyDescent="0.2">
      <c r="A54" s="34" t="s">
        <v>38</v>
      </c>
      <c r="B54" s="26"/>
      <c r="C54" s="27"/>
    </row>
    <row r="55" spans="1:3" s="2" customFormat="1" ht="12" customHeight="1" x14ac:dyDescent="0.2">
      <c r="A55" s="35" t="s">
        <v>39</v>
      </c>
      <c r="B55" s="33"/>
      <c r="C55" s="13">
        <f>B55*0.5</f>
        <v>0</v>
      </c>
    </row>
    <row r="56" spans="1:3" s="2" customFormat="1" ht="12" customHeight="1" x14ac:dyDescent="0.2">
      <c r="A56" s="35" t="s">
        <v>40</v>
      </c>
      <c r="B56" s="33"/>
      <c r="C56" s="13">
        <f>B56*0.75</f>
        <v>0</v>
      </c>
    </row>
    <row r="57" spans="1:3" s="2" customFormat="1" ht="12" customHeight="1" x14ac:dyDescent="0.2">
      <c r="A57" s="35" t="s">
        <v>41</v>
      </c>
      <c r="B57" s="33"/>
      <c r="C57" s="13">
        <f>B57*1</f>
        <v>0</v>
      </c>
    </row>
    <row r="58" spans="1:3" s="2" customFormat="1" ht="12" customHeight="1" x14ac:dyDescent="0.2">
      <c r="A58" s="34" t="s">
        <v>66</v>
      </c>
      <c r="B58" s="33"/>
      <c r="C58" s="13">
        <f>B58*0.1</f>
        <v>0</v>
      </c>
    </row>
    <row r="59" spans="1:3" s="2" customFormat="1" ht="12" customHeight="1" x14ac:dyDescent="0.2">
      <c r="A59" s="34" t="s">
        <v>65</v>
      </c>
      <c r="B59" s="33"/>
      <c r="C59" s="13">
        <f>B59*0.25</f>
        <v>0</v>
      </c>
    </row>
    <row r="60" spans="1:3" s="2" customFormat="1" ht="12" customHeight="1" x14ac:dyDescent="0.2">
      <c r="A60" s="36" t="s">
        <v>42</v>
      </c>
      <c r="B60" s="41" t="s">
        <v>43</v>
      </c>
      <c r="C60" s="13"/>
    </row>
    <row r="61" spans="1:3" s="2" customFormat="1" ht="12" customHeight="1" x14ac:dyDescent="0.2">
      <c r="A61" s="34" t="s">
        <v>44</v>
      </c>
      <c r="B61" s="33"/>
      <c r="C61" s="13">
        <f>B61*0.75</f>
        <v>0</v>
      </c>
    </row>
    <row r="62" spans="1:3" s="2" customFormat="1" ht="12" customHeight="1" x14ac:dyDescent="0.2">
      <c r="A62" s="36" t="s">
        <v>45</v>
      </c>
      <c r="B62" s="33"/>
      <c r="C62" s="13">
        <f>B62*1</f>
        <v>0</v>
      </c>
    </row>
    <row r="63" spans="1:3" s="2" customFormat="1" ht="12" customHeight="1" x14ac:dyDescent="0.2">
      <c r="A63" s="34" t="s">
        <v>46</v>
      </c>
      <c r="B63" s="33"/>
      <c r="C63" s="13">
        <f>B63*1.5</f>
        <v>0</v>
      </c>
    </row>
    <row r="64" spans="1:3" s="2" customFormat="1" ht="12" customHeight="1" x14ac:dyDescent="0.2">
      <c r="A64" s="34" t="s">
        <v>47</v>
      </c>
      <c r="B64" s="33"/>
      <c r="C64" s="13">
        <f>B64*2</f>
        <v>0</v>
      </c>
    </row>
    <row r="65" spans="1:3" s="2" customFormat="1" ht="12" customHeight="1" x14ac:dyDescent="0.2">
      <c r="A65" s="34" t="s">
        <v>48</v>
      </c>
      <c r="B65" s="33"/>
      <c r="C65" s="13">
        <f>B65*2.5</f>
        <v>0</v>
      </c>
    </row>
    <row r="66" spans="1:3" s="2" customFormat="1" ht="12" customHeight="1" x14ac:dyDescent="0.2">
      <c r="A66" s="34" t="s">
        <v>62</v>
      </c>
      <c r="B66" s="33"/>
      <c r="C66" s="13">
        <f>B66*3</f>
        <v>0</v>
      </c>
    </row>
    <row r="67" spans="1:3" ht="12" customHeight="1" x14ac:dyDescent="0.2">
      <c r="A67" s="22" t="s">
        <v>49</v>
      </c>
      <c r="B67" s="23"/>
      <c r="C67" s="25">
        <f>SUM(C40:C40,C42:C44,C46:C53,C55:C58,C61:C66)</f>
        <v>0</v>
      </c>
    </row>
    <row r="68" spans="1:3" ht="12" customHeight="1" x14ac:dyDescent="0.2">
      <c r="A68" s="28"/>
      <c r="C68" s="29"/>
    </row>
    <row r="69" spans="1:3" ht="12" customHeight="1" x14ac:dyDescent="0.2">
      <c r="A69" s="30" t="s">
        <v>60</v>
      </c>
      <c r="B69" s="31"/>
      <c r="C69" s="32">
        <f>C28+C38+C67</f>
        <v>0</v>
      </c>
    </row>
  </sheetData>
  <mergeCells count="1">
    <mergeCell ref="A15:C15"/>
  </mergeCells>
  <pageMargins left="0" right="0" top="0.5" bottom="0.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30393</cp:lastModifiedBy>
  <dcterms:created xsi:type="dcterms:W3CDTF">2022-03-08T14:06:15Z</dcterms:created>
  <dcterms:modified xsi:type="dcterms:W3CDTF">2024-11-06T12:13:24Z</dcterms:modified>
</cp:coreProperties>
</file>